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7876" windowHeight="12372" activeTab="5"/>
  </bookViews>
  <sheets>
    <sheet name="Original" sheetId="1" r:id="rId1"/>
    <sheet name="Updated 10102016" sheetId="2" r:id="rId2"/>
    <sheet name="Fran's Update 10112016" sheetId="3" r:id="rId3"/>
    <sheet name="Updated 10162016" sheetId="4" r:id="rId4"/>
    <sheet name="Updated 10232016" sheetId="5" r:id="rId5"/>
    <sheet name="Updated 11062016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6" l="1"/>
  <c r="H33" i="6"/>
  <c r="J30" i="6"/>
  <c r="B30" i="6" s="1"/>
  <c r="B31" i="6" s="1"/>
  <c r="F5" i="6"/>
  <c r="F13" i="6" l="1"/>
  <c r="H31" i="5"/>
  <c r="J28" i="5"/>
  <c r="B28" i="5"/>
  <c r="B27" i="5"/>
  <c r="B29" i="5" s="1"/>
  <c r="F5" i="5"/>
  <c r="M3" i="5"/>
  <c r="F13" i="5" l="1"/>
  <c r="M3" i="4"/>
  <c r="H29" i="4" l="1"/>
  <c r="J27" i="4"/>
  <c r="B26" i="4" s="1"/>
  <c r="B25" i="4"/>
  <c r="F5" i="4"/>
  <c r="B27" i="4" l="1"/>
  <c r="F13" i="4"/>
  <c r="J26" i="3" l="1"/>
  <c r="B25" i="3" s="1"/>
  <c r="B24" i="3"/>
  <c r="F7" i="3"/>
  <c r="F5" i="3"/>
  <c r="F13" i="3" s="1"/>
  <c r="B29" i="3" l="1"/>
  <c r="H29" i="3" s="1"/>
  <c r="B26" i="3"/>
  <c r="B21" i="2" l="1"/>
  <c r="B22" i="2"/>
  <c r="J23" i="2"/>
  <c r="H25" i="2"/>
  <c r="F5" i="2"/>
  <c r="F3" i="2"/>
  <c r="B23" i="2" l="1"/>
  <c r="F11" i="2"/>
  <c r="H25" i="1"/>
  <c r="B22" i="1" l="1"/>
  <c r="F11" i="1"/>
  <c r="F5" i="1"/>
  <c r="F3" i="1"/>
</calcChain>
</file>

<file path=xl/sharedStrings.xml><?xml version="1.0" encoding="utf-8"?>
<sst xmlns="http://schemas.openxmlformats.org/spreadsheetml/2006/main" count="252" uniqueCount="58">
  <si>
    <t>Committee</t>
  </si>
  <si>
    <t>Number</t>
  </si>
  <si>
    <t>Amount</t>
  </si>
  <si>
    <t>Registration</t>
  </si>
  <si>
    <t>Revenue</t>
  </si>
  <si>
    <t>Vendors</t>
  </si>
  <si>
    <t>Domincan</t>
  </si>
  <si>
    <t>GMR</t>
  </si>
  <si>
    <t>OVID</t>
  </si>
  <si>
    <t>Ebsco</t>
  </si>
  <si>
    <t>Rails</t>
  </si>
  <si>
    <t>Expenses</t>
  </si>
  <si>
    <t>Speakers</t>
  </si>
  <si>
    <t>Hotel</t>
  </si>
  <si>
    <t>CE</t>
  </si>
  <si>
    <t>Badges</t>
  </si>
  <si>
    <t>Printing</t>
  </si>
  <si>
    <t>PayPal</t>
  </si>
  <si>
    <t>Board Dinner</t>
  </si>
  <si>
    <t>Board Mileage</t>
  </si>
  <si>
    <t>Total</t>
  </si>
  <si>
    <t>Total Revenue</t>
  </si>
  <si>
    <t>Break even formula</t>
  </si>
  <si>
    <t>projected</t>
  </si>
  <si>
    <t>Molly Horio</t>
  </si>
  <si>
    <t>Miranda Shake</t>
  </si>
  <si>
    <t>Jeanne Sadlik</t>
  </si>
  <si>
    <t>Daneen Richardson</t>
  </si>
  <si>
    <t>Eric Edwards</t>
  </si>
  <si>
    <r>
      <t>From:</t>
    </r>
    <r>
      <rPr>
        <sz val="11"/>
        <color theme="1"/>
        <rFont val="Calibri"/>
        <family val="2"/>
      </rPr>
      <t xml:space="preserve"> Google Calendar [mailto:calendar-notification@google.com] </t>
    </r>
    <r>
      <rPr>
        <b/>
        <sz val="11"/>
        <color theme="1"/>
        <rFont val="Calibri"/>
        <family val="2"/>
      </rPr>
      <t xml:space="preserve">On Behalf Of </t>
    </r>
    <r>
      <rPr>
        <sz val="11"/>
        <color theme="1"/>
        <rFont val="Calibri"/>
        <family val="2"/>
      </rPr>
      <t>Daneen Richardson</t>
    </r>
  </si>
  <si>
    <r>
      <t>Sent:</t>
    </r>
    <r>
      <rPr>
        <sz val="11"/>
        <color theme="1"/>
        <rFont val="Calibri"/>
        <family val="2"/>
      </rPr>
      <t xml:space="preserve"> Tuesday, June 14, 2016 5:25 PM</t>
    </r>
  </si>
  <si>
    <r>
      <t>To:</t>
    </r>
    <r>
      <rPr>
        <sz val="11"/>
        <color theme="1"/>
        <rFont val="Calibri"/>
        <family val="2"/>
      </rPr>
      <t xml:space="preserve"> lfeinberg@northshore.org; jones_royden@yahoo.com; kduffin@eiu.edu; jpallinger@aurora.edu; eedwards@ilsos.net; jsadlik@luc.edu; Horio, Molly A.; d-richardson2@wiu.edu; Klepitsch, Heather A.; slknight@eiu.edu; choward4@uic.edu; lwimmer@presencehealth.org</t>
    </r>
  </si>
  <si>
    <r>
      <t>Subject:</t>
    </r>
    <r>
      <rPr>
        <sz val="11"/>
        <color theme="1"/>
        <rFont val="Calibri"/>
        <family val="2"/>
      </rPr>
      <t xml:space="preserve"> [EXTERNAL] [Update] HSLI summer board meeting</t>
    </r>
  </si>
  <si>
    <t>Linda Feinberg</t>
  </si>
  <si>
    <t>Roy Jones</t>
  </si>
  <si>
    <t>Stacey Knight-Davis</t>
  </si>
  <si>
    <t>Scholarships</t>
  </si>
  <si>
    <t>Seed money</t>
  </si>
  <si>
    <t>AV</t>
  </si>
  <si>
    <t># of People</t>
  </si>
  <si>
    <t>budgeted for</t>
  </si>
  <si>
    <t>expected</t>
  </si>
  <si>
    <t>ten at 20</t>
  </si>
  <si>
    <t>Hotel Deposit</t>
  </si>
  <si>
    <t>1 Day</t>
  </si>
  <si>
    <t>Student</t>
  </si>
  <si>
    <t>Retired</t>
  </si>
  <si>
    <t>Regular</t>
  </si>
  <si>
    <t>McGraw Hill</t>
  </si>
  <si>
    <t>IHLS</t>
  </si>
  <si>
    <t>Non-Member</t>
  </si>
  <si>
    <t>Centerpieces</t>
  </si>
  <si>
    <t>Folders</t>
  </si>
  <si>
    <t>Hotel - Food</t>
  </si>
  <si>
    <t>Food - 22% SC</t>
  </si>
  <si>
    <t>Food - Bartender</t>
  </si>
  <si>
    <t>ten at $25</t>
  </si>
  <si>
    <t>includes 22% 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</si>
</sst>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indexed="8"/>
      <name val="Calibri"/>
    </font>
    <font>
      <sz val="10"/>
      <name val="Arial"/>
    </font>
    <font>
      <b/>
      <sz val="12"/>
      <color indexed="8"/>
      <name val="Calibri"/>
    </font>
    <font>
      <sz val="12"/>
      <color indexed="1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44" fontId="0" fillId="0" borderId="0" xfId="0" applyNumberFormat="1"/>
    <xf numFmtId="0" fontId="2" fillId="0" borderId="0" xfId="0" applyFont="1"/>
    <xf numFmtId="7" fontId="0" fillId="0" borderId="0" xfId="1" applyNumberFormat="1" applyFont="1"/>
    <xf numFmtId="7" fontId="0" fillId="0" borderId="0" xfId="0" applyNumberFormat="1"/>
    <xf numFmtId="0" fontId="3" fillId="0" borderId="0" xfId="0" applyFont="1"/>
    <xf numFmtId="44" fontId="3" fillId="0" borderId="0" xfId="1" applyFont="1"/>
    <xf numFmtId="0" fontId="5" fillId="0" borderId="0" xfId="0" applyFont="1"/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7" fontId="6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7" fontId="7" fillId="0" borderId="0" xfId="0" applyNumberFormat="1" applyFont="1" applyFill="1" applyBorder="1" applyAlignment="1" applyProtection="1">
      <protection locked="0"/>
    </xf>
    <xf numFmtId="7" fontId="9" fillId="0" borderId="0" xfId="0" applyNumberFormat="1" applyFont="1" applyFill="1" applyBorder="1" applyAlignment="1" applyProtection="1">
      <protection locked="0"/>
    </xf>
    <xf numFmtId="0" fontId="9" fillId="0" borderId="0" xfId="0" applyNumberFormat="1" applyFont="1" applyFill="1" applyBorder="1" applyAlignment="1" applyProtection="1">
      <protection locked="0"/>
    </xf>
    <xf numFmtId="0" fontId="6" fillId="2" borderId="0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protection locked="0"/>
    </xf>
    <xf numFmtId="7" fontId="6" fillId="2" borderId="0" xfId="0" applyNumberFormat="1" applyFont="1" applyFill="1" applyBorder="1" applyAlignment="1" applyProtection="1">
      <protection locked="0"/>
    </xf>
    <xf numFmtId="0" fontId="0" fillId="2" borderId="0" xfId="0" applyFill="1"/>
    <xf numFmtId="0" fontId="0" fillId="2" borderId="0" xfId="0" applyFont="1" applyFill="1"/>
    <xf numFmtId="0" fontId="0" fillId="0" borderId="0" xfId="0" applyFill="1"/>
    <xf numFmtId="0" fontId="0" fillId="0" borderId="0" xfId="0" applyFont="1" applyFill="1"/>
    <xf numFmtId="0" fontId="0" fillId="2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142" zoomScaleNormal="142" workbookViewId="0">
      <selection activeCell="B20" sqref="B20"/>
    </sheetView>
  </sheetViews>
  <sheetFormatPr defaultRowHeight="15.6" x14ac:dyDescent="0.3"/>
  <cols>
    <col min="1" max="1" width="12.8984375" bestFit="1" customWidth="1"/>
    <col min="2" max="2" width="10.5" bestFit="1" customWidth="1"/>
    <col min="6" max="6" width="10.5" bestFit="1" customWidth="1"/>
    <col min="7" max="7" width="12.5" bestFit="1" customWidth="1"/>
  </cols>
  <sheetData>
    <row r="1" spans="1:7" s="2" customFormat="1" x14ac:dyDescent="0.3">
      <c r="A1" s="2" t="s">
        <v>0</v>
      </c>
      <c r="B1" s="2" t="s">
        <v>1</v>
      </c>
      <c r="C1" s="2" t="s">
        <v>2</v>
      </c>
    </row>
    <row r="2" spans="1:7" x14ac:dyDescent="0.3">
      <c r="F2" s="2" t="s">
        <v>4</v>
      </c>
    </row>
    <row r="3" spans="1:7" x14ac:dyDescent="0.3">
      <c r="A3" s="4" t="s">
        <v>3</v>
      </c>
      <c r="B3">
        <v>10</v>
      </c>
      <c r="C3" s="1">
        <v>200</v>
      </c>
      <c r="D3">
        <v>2</v>
      </c>
      <c r="E3" s="1">
        <v>100</v>
      </c>
      <c r="F3" s="1">
        <f>(B3*C3)+(D3*E3)</f>
        <v>2200</v>
      </c>
    </row>
    <row r="5" spans="1:7" x14ac:dyDescent="0.3">
      <c r="A5" s="4" t="s">
        <v>5</v>
      </c>
      <c r="F5" s="3">
        <f>SUM(B6:B10)</f>
        <v>3015</v>
      </c>
    </row>
    <row r="6" spans="1:7" x14ac:dyDescent="0.3">
      <c r="A6" t="s">
        <v>6</v>
      </c>
      <c r="B6" s="1">
        <v>350</v>
      </c>
    </row>
    <row r="7" spans="1:7" x14ac:dyDescent="0.3">
      <c r="A7" t="s">
        <v>7</v>
      </c>
      <c r="B7" s="1">
        <v>350</v>
      </c>
    </row>
    <row r="8" spans="1:7" x14ac:dyDescent="0.3">
      <c r="A8" t="s">
        <v>8</v>
      </c>
      <c r="B8" s="1">
        <v>1615</v>
      </c>
    </row>
    <row r="9" spans="1:7" x14ac:dyDescent="0.3">
      <c r="A9" t="s">
        <v>9</v>
      </c>
      <c r="B9" s="1">
        <v>350</v>
      </c>
    </row>
    <row r="10" spans="1:7" x14ac:dyDescent="0.3">
      <c r="A10" t="s">
        <v>10</v>
      </c>
      <c r="B10" s="1">
        <v>350</v>
      </c>
    </row>
    <row r="11" spans="1:7" x14ac:dyDescent="0.3">
      <c r="B11" s="1"/>
      <c r="F11" s="3">
        <f>SUM(F5+F3)</f>
        <v>5215</v>
      </c>
      <c r="G11" t="s">
        <v>21</v>
      </c>
    </row>
    <row r="12" spans="1:7" x14ac:dyDescent="0.3">
      <c r="B12" s="1"/>
    </row>
    <row r="13" spans="1:7" x14ac:dyDescent="0.3">
      <c r="A13" t="s">
        <v>11</v>
      </c>
      <c r="B13" s="1"/>
    </row>
    <row r="14" spans="1:7" x14ac:dyDescent="0.3">
      <c r="A14" t="s">
        <v>12</v>
      </c>
      <c r="B14" s="1">
        <v>773</v>
      </c>
    </row>
    <row r="15" spans="1:7" x14ac:dyDescent="0.3">
      <c r="A15" t="s">
        <v>13</v>
      </c>
      <c r="B15" s="1">
        <v>3000</v>
      </c>
    </row>
    <row r="16" spans="1:7" x14ac:dyDescent="0.3">
      <c r="A16" t="s">
        <v>14</v>
      </c>
      <c r="B16" s="1">
        <v>1300</v>
      </c>
    </row>
    <row r="17" spans="1:9" x14ac:dyDescent="0.3">
      <c r="A17" t="s">
        <v>15</v>
      </c>
      <c r="B17" s="1"/>
    </row>
    <row r="18" spans="1:9" x14ac:dyDescent="0.3">
      <c r="A18" t="s">
        <v>16</v>
      </c>
      <c r="B18" s="1"/>
    </row>
    <row r="19" spans="1:9" x14ac:dyDescent="0.3">
      <c r="A19" t="s">
        <v>17</v>
      </c>
      <c r="B19" s="1"/>
    </row>
    <row r="20" spans="1:9" x14ac:dyDescent="0.3">
      <c r="A20" t="s">
        <v>18</v>
      </c>
      <c r="B20" s="1"/>
    </row>
    <row r="21" spans="1:9" x14ac:dyDescent="0.3">
      <c r="A21" t="s">
        <v>19</v>
      </c>
      <c r="B21" s="1"/>
    </row>
    <row r="22" spans="1:9" x14ac:dyDescent="0.3">
      <c r="A22" t="s">
        <v>20</v>
      </c>
      <c r="B22" s="1">
        <f>SUM(B14:B21)</f>
        <v>5073</v>
      </c>
    </row>
    <row r="23" spans="1:9" x14ac:dyDescent="0.3">
      <c r="B23" s="1"/>
    </row>
    <row r="25" spans="1:9" x14ac:dyDescent="0.3">
      <c r="A25" s="1">
        <v>3000</v>
      </c>
      <c r="B25" s="1">
        <v>2073</v>
      </c>
      <c r="C25">
        <v>30</v>
      </c>
      <c r="D25">
        <v>50</v>
      </c>
      <c r="E25">
        <v>0</v>
      </c>
      <c r="F25" s="5">
        <v>0</v>
      </c>
      <c r="G25">
        <v>33</v>
      </c>
      <c r="H25" s="6">
        <f>(A25+B25+(C25*D25)+E25+F25)/G25</f>
        <v>199.18181818181819</v>
      </c>
      <c r="I25" t="s">
        <v>22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142" zoomScaleNormal="142" workbookViewId="0">
      <selection activeCell="E15" sqref="E15"/>
    </sheetView>
  </sheetViews>
  <sheetFormatPr defaultRowHeight="15.6" x14ac:dyDescent="0.3"/>
  <cols>
    <col min="1" max="1" width="12.8984375" bestFit="1" customWidth="1"/>
    <col min="2" max="2" width="10.5" bestFit="1" customWidth="1"/>
    <col min="6" max="6" width="10.5" bestFit="1" customWidth="1"/>
    <col min="7" max="7" width="12.5" bestFit="1" customWidth="1"/>
    <col min="9" max="9" width="16.69921875" bestFit="1" customWidth="1"/>
  </cols>
  <sheetData>
    <row r="1" spans="1:10" s="2" customFormat="1" x14ac:dyDescent="0.3">
      <c r="A1" s="2" t="s">
        <v>0</v>
      </c>
      <c r="B1" s="2" t="s">
        <v>1</v>
      </c>
      <c r="C1" s="2" t="s">
        <v>2</v>
      </c>
    </row>
    <row r="2" spans="1:10" x14ac:dyDescent="0.3">
      <c r="F2" s="2" t="s">
        <v>4</v>
      </c>
    </row>
    <row r="3" spans="1:10" x14ac:dyDescent="0.3">
      <c r="A3" s="4" t="s">
        <v>3</v>
      </c>
      <c r="B3">
        <v>10</v>
      </c>
      <c r="C3" s="1">
        <v>200</v>
      </c>
      <c r="D3">
        <v>2</v>
      </c>
      <c r="E3" s="1">
        <v>100</v>
      </c>
      <c r="F3" s="1">
        <f>(B3*C3)+(D3*E3)</f>
        <v>2200</v>
      </c>
    </row>
    <row r="5" spans="1:10" x14ac:dyDescent="0.3">
      <c r="A5" s="4" t="s">
        <v>5</v>
      </c>
      <c r="F5" s="3">
        <f>SUM(B6:B10)</f>
        <v>3015</v>
      </c>
    </row>
    <row r="6" spans="1:10" x14ac:dyDescent="0.3">
      <c r="A6" t="s">
        <v>6</v>
      </c>
      <c r="B6" s="1">
        <v>350</v>
      </c>
    </row>
    <row r="7" spans="1:10" x14ac:dyDescent="0.3">
      <c r="A7" t="s">
        <v>7</v>
      </c>
      <c r="B7" s="1">
        <v>350</v>
      </c>
    </row>
    <row r="8" spans="1:10" x14ac:dyDescent="0.3">
      <c r="A8" t="s">
        <v>8</v>
      </c>
      <c r="B8" s="1">
        <v>1615</v>
      </c>
    </row>
    <row r="9" spans="1:10" x14ac:dyDescent="0.3">
      <c r="A9" t="s">
        <v>9</v>
      </c>
      <c r="B9" s="1">
        <v>350</v>
      </c>
    </row>
    <row r="10" spans="1:10" x14ac:dyDescent="0.3">
      <c r="A10" t="s">
        <v>10</v>
      </c>
      <c r="B10" s="1">
        <v>350</v>
      </c>
    </row>
    <row r="11" spans="1:10" x14ac:dyDescent="0.3">
      <c r="B11" s="1"/>
      <c r="F11" s="3">
        <f>SUM(F5+F3)</f>
        <v>5215</v>
      </c>
      <c r="G11" t="s">
        <v>21</v>
      </c>
    </row>
    <row r="12" spans="1:10" x14ac:dyDescent="0.3">
      <c r="B12" s="1"/>
    </row>
    <row r="13" spans="1:10" x14ac:dyDescent="0.3">
      <c r="A13" t="s">
        <v>11</v>
      </c>
      <c r="B13" s="1"/>
    </row>
    <row r="14" spans="1:10" x14ac:dyDescent="0.3">
      <c r="A14" t="s">
        <v>12</v>
      </c>
      <c r="B14" s="1">
        <v>773</v>
      </c>
    </row>
    <row r="15" spans="1:10" x14ac:dyDescent="0.3">
      <c r="A15" t="s">
        <v>13</v>
      </c>
      <c r="B15" s="1">
        <v>3000</v>
      </c>
      <c r="I15" t="s">
        <v>24</v>
      </c>
      <c r="J15">
        <v>286</v>
      </c>
    </row>
    <row r="16" spans="1:10" ht="16.5" customHeight="1" x14ac:dyDescent="0.3">
      <c r="A16" t="s">
        <v>14</v>
      </c>
      <c r="B16" s="1">
        <v>1300</v>
      </c>
      <c r="I16" t="s">
        <v>25</v>
      </c>
      <c r="J16">
        <v>348</v>
      </c>
    </row>
    <row r="17" spans="1:14" ht="16.5" customHeight="1" x14ac:dyDescent="0.3">
      <c r="A17" t="s">
        <v>36</v>
      </c>
      <c r="B17" s="1"/>
      <c r="I17" t="s">
        <v>26</v>
      </c>
      <c r="J17">
        <v>40</v>
      </c>
    </row>
    <row r="18" spans="1:14" x14ac:dyDescent="0.3">
      <c r="A18" t="s">
        <v>15</v>
      </c>
      <c r="B18" s="1"/>
      <c r="I18" t="s">
        <v>27</v>
      </c>
      <c r="J18">
        <v>268</v>
      </c>
    </row>
    <row r="19" spans="1:14" x14ac:dyDescent="0.3">
      <c r="A19" t="s">
        <v>16</v>
      </c>
      <c r="B19" s="1"/>
      <c r="I19" s="7" t="s">
        <v>28</v>
      </c>
    </row>
    <row r="20" spans="1:14" x14ac:dyDescent="0.3">
      <c r="A20" t="s">
        <v>17</v>
      </c>
      <c r="I20" s="7" t="s">
        <v>33</v>
      </c>
    </row>
    <row r="21" spans="1:14" x14ac:dyDescent="0.3">
      <c r="A21" t="s">
        <v>18</v>
      </c>
      <c r="B21" s="8">
        <f>10*20</f>
        <v>200</v>
      </c>
      <c r="C21" s="7" t="s">
        <v>23</v>
      </c>
      <c r="I21" s="7" t="s">
        <v>34</v>
      </c>
    </row>
    <row r="22" spans="1:14" x14ac:dyDescent="0.3">
      <c r="A22" t="s">
        <v>19</v>
      </c>
      <c r="B22" s="8">
        <f>J23*0.54</f>
        <v>508.68</v>
      </c>
      <c r="C22" s="7" t="s">
        <v>23</v>
      </c>
      <c r="I22" s="7" t="s">
        <v>35</v>
      </c>
    </row>
    <row r="23" spans="1:14" x14ac:dyDescent="0.3">
      <c r="A23" t="s">
        <v>20</v>
      </c>
      <c r="B23" s="1">
        <f>SUM(B14:B22)</f>
        <v>5781.68</v>
      </c>
      <c r="I23" t="s">
        <v>20</v>
      </c>
      <c r="J23">
        <f>SUM(J15:J22)</f>
        <v>942</v>
      </c>
    </row>
    <row r="25" spans="1:14" x14ac:dyDescent="0.3">
      <c r="A25" s="1">
        <v>3000</v>
      </c>
      <c r="B25" s="1">
        <v>2073</v>
      </c>
      <c r="C25">
        <v>30</v>
      </c>
      <c r="D25">
        <v>50</v>
      </c>
      <c r="E25">
        <v>0</v>
      </c>
      <c r="F25" s="5">
        <v>0</v>
      </c>
      <c r="G25">
        <v>33</v>
      </c>
      <c r="H25" s="6">
        <f>(A25+B25+(C25*D25)+E25+F25)/G25</f>
        <v>199.18181818181819</v>
      </c>
      <c r="I25" t="s">
        <v>22</v>
      </c>
    </row>
    <row r="28" spans="1:14" x14ac:dyDescent="0.3">
      <c r="N28" s="9" t="s">
        <v>29</v>
      </c>
    </row>
    <row r="29" spans="1:14" x14ac:dyDescent="0.3">
      <c r="N29" s="9" t="s">
        <v>30</v>
      </c>
    </row>
    <row r="30" spans="1:14" x14ac:dyDescent="0.3">
      <c r="N30" s="9" t="s">
        <v>31</v>
      </c>
    </row>
    <row r="31" spans="1:14" x14ac:dyDescent="0.3">
      <c r="N31" s="9" t="s">
        <v>32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workbookViewId="0">
      <selection activeCell="J34" sqref="J34"/>
    </sheetView>
  </sheetViews>
  <sheetFormatPr defaultRowHeight="15.6" x14ac:dyDescent="0.3"/>
  <cols>
    <col min="1" max="1" width="12.8984375" bestFit="1" customWidth="1"/>
    <col min="2" max="2" width="9.59765625" bestFit="1" customWidth="1"/>
    <col min="3" max="4" width="11.8984375" bestFit="1" customWidth="1"/>
    <col min="6" max="6" width="10.59765625" bestFit="1" customWidth="1"/>
    <col min="9" max="9" width="17.3984375" bestFit="1" customWidth="1"/>
  </cols>
  <sheetData>
    <row r="1" spans="1:11" x14ac:dyDescent="0.3">
      <c r="A1" s="10" t="s">
        <v>0</v>
      </c>
      <c r="B1" s="11"/>
      <c r="C1" s="10" t="s">
        <v>2</v>
      </c>
      <c r="D1" s="11"/>
      <c r="E1" s="10"/>
      <c r="F1" s="10"/>
      <c r="G1" s="10"/>
      <c r="H1" s="10"/>
      <c r="I1" s="10"/>
      <c r="J1" s="10"/>
      <c r="K1" s="10"/>
    </row>
    <row r="2" spans="1:11" x14ac:dyDescent="0.3">
      <c r="A2" s="12"/>
      <c r="B2" s="10" t="s">
        <v>1</v>
      </c>
      <c r="C2" s="11"/>
      <c r="D2" s="10" t="s">
        <v>1</v>
      </c>
      <c r="E2" s="11"/>
      <c r="F2" s="10" t="s">
        <v>4</v>
      </c>
      <c r="G2" s="12"/>
      <c r="H2" s="11"/>
      <c r="I2" s="12"/>
    </row>
    <row r="3" spans="1:11" x14ac:dyDescent="0.3">
      <c r="A3" s="18" t="s">
        <v>37</v>
      </c>
      <c r="B3" s="19"/>
      <c r="C3" s="19"/>
      <c r="D3" s="19"/>
      <c r="E3" s="19"/>
      <c r="F3" s="20">
        <v>7000</v>
      </c>
      <c r="G3" s="11"/>
      <c r="H3" s="11"/>
      <c r="I3" s="11"/>
      <c r="J3" s="11"/>
      <c r="K3" s="11"/>
    </row>
    <row r="4" spans="1:11" x14ac:dyDescent="0.3">
      <c r="A4" s="14" t="s">
        <v>3</v>
      </c>
      <c r="B4" s="12"/>
      <c r="C4" s="11"/>
      <c r="E4" s="11"/>
      <c r="F4" s="12"/>
      <c r="G4" s="12"/>
      <c r="H4" s="11"/>
      <c r="I4" s="12"/>
    </row>
    <row r="5" spans="1:11" x14ac:dyDescent="0.3">
      <c r="A5" s="11"/>
      <c r="B5" s="12">
        <v>15</v>
      </c>
      <c r="C5" s="13">
        <v>200</v>
      </c>
      <c r="D5" s="12">
        <v>4</v>
      </c>
      <c r="E5" s="13">
        <v>100</v>
      </c>
      <c r="F5" s="13">
        <f>(B5*C5)+(D5*E5)+E6+C6</f>
        <v>3470</v>
      </c>
      <c r="G5" s="12"/>
      <c r="H5" s="11"/>
      <c r="I5" s="12"/>
    </row>
    <row r="6" spans="1:11" x14ac:dyDescent="0.3">
      <c r="A6" s="12"/>
      <c r="B6" s="12"/>
      <c r="C6" s="15">
        <v>20</v>
      </c>
      <c r="D6" s="11"/>
      <c r="E6" s="15">
        <v>50</v>
      </c>
      <c r="F6" s="12"/>
      <c r="G6" s="12"/>
      <c r="H6" s="11"/>
      <c r="I6" s="12"/>
    </row>
    <row r="7" spans="1:11" x14ac:dyDescent="0.3">
      <c r="A7" s="14" t="s">
        <v>5</v>
      </c>
      <c r="B7" s="12"/>
      <c r="C7" s="11"/>
      <c r="E7" s="11"/>
      <c r="F7" s="13">
        <f>SUM(B8:B12)</f>
        <v>3015</v>
      </c>
      <c r="G7" s="12"/>
      <c r="H7" s="11"/>
      <c r="I7" s="12"/>
    </row>
    <row r="8" spans="1:11" x14ac:dyDescent="0.3">
      <c r="A8" s="12" t="s">
        <v>6</v>
      </c>
      <c r="B8" s="13">
        <v>350</v>
      </c>
      <c r="C8" s="11"/>
      <c r="E8" s="11"/>
      <c r="F8" s="12"/>
      <c r="G8" s="12"/>
      <c r="H8" s="11"/>
      <c r="I8" s="12"/>
    </row>
    <row r="9" spans="1:11" x14ac:dyDescent="0.3">
      <c r="A9" s="12" t="s">
        <v>7</v>
      </c>
      <c r="B9" s="13">
        <v>350</v>
      </c>
      <c r="C9" s="11"/>
      <c r="E9" s="11"/>
      <c r="F9" s="12"/>
      <c r="G9" s="12"/>
      <c r="H9" s="11"/>
      <c r="I9" s="12"/>
    </row>
    <row r="10" spans="1:11" x14ac:dyDescent="0.3">
      <c r="A10" s="12" t="s">
        <v>8</v>
      </c>
      <c r="B10" s="13">
        <v>1615</v>
      </c>
      <c r="C10" s="11"/>
      <c r="E10" s="11"/>
      <c r="F10" s="12"/>
      <c r="G10" s="12"/>
      <c r="H10" s="11"/>
      <c r="I10" s="12"/>
    </row>
    <row r="11" spans="1:11" x14ac:dyDescent="0.3">
      <c r="A11" s="12" t="s">
        <v>9</v>
      </c>
      <c r="B11" s="13">
        <v>350</v>
      </c>
      <c r="C11" s="11"/>
      <c r="E11" s="11"/>
      <c r="F11" s="12"/>
      <c r="G11" s="12"/>
      <c r="H11" s="11"/>
      <c r="I11" s="12"/>
    </row>
    <row r="12" spans="1:11" x14ac:dyDescent="0.3">
      <c r="A12" s="12" t="s">
        <v>10</v>
      </c>
      <c r="B12" s="13">
        <v>350</v>
      </c>
      <c r="C12" s="11"/>
      <c r="E12" s="11"/>
      <c r="F12" s="12"/>
      <c r="G12" s="12"/>
      <c r="H12" s="11"/>
      <c r="I12" s="12"/>
    </row>
    <row r="13" spans="1:11" x14ac:dyDescent="0.3">
      <c r="A13" s="12"/>
      <c r="B13" s="13"/>
      <c r="C13" s="11"/>
      <c r="E13" s="11"/>
      <c r="F13" s="13">
        <f>SUM(F3:F7)</f>
        <v>13485</v>
      </c>
      <c r="G13" s="12" t="s">
        <v>21</v>
      </c>
      <c r="H13" s="11"/>
      <c r="I13" s="12"/>
    </row>
    <row r="14" spans="1:11" x14ac:dyDescent="0.3">
      <c r="A14" s="12" t="s">
        <v>11</v>
      </c>
      <c r="B14" s="13"/>
      <c r="C14" s="11"/>
      <c r="E14" s="11"/>
      <c r="F14" s="12"/>
      <c r="G14" s="12"/>
      <c r="H14" s="11"/>
      <c r="I14" s="12"/>
    </row>
    <row r="15" spans="1:11" x14ac:dyDescent="0.3">
      <c r="A15" s="11"/>
      <c r="B15" s="11"/>
      <c r="C15" s="11"/>
      <c r="E15" s="11"/>
      <c r="F15" s="12"/>
      <c r="G15" s="12"/>
      <c r="H15" s="11"/>
      <c r="I15" s="12"/>
    </row>
    <row r="16" spans="1:11" x14ac:dyDescent="0.3">
      <c r="A16" s="12" t="s">
        <v>13</v>
      </c>
      <c r="B16" s="13">
        <v>3000</v>
      </c>
      <c r="C16" s="11"/>
      <c r="E16" s="11"/>
      <c r="F16" s="12"/>
      <c r="G16" s="12"/>
      <c r="H16" s="11"/>
      <c r="I16" s="12"/>
    </row>
    <row r="17" spans="1:10" x14ac:dyDescent="0.3">
      <c r="A17" s="11" t="s">
        <v>38</v>
      </c>
      <c r="B17" s="11"/>
      <c r="C17" s="11"/>
      <c r="E17" s="11"/>
      <c r="F17" s="12"/>
      <c r="G17" s="12"/>
      <c r="H17" s="11"/>
      <c r="I17" s="12"/>
    </row>
    <row r="18" spans="1:10" x14ac:dyDescent="0.3">
      <c r="A18" s="12" t="s">
        <v>12</v>
      </c>
      <c r="B18" s="13">
        <v>773</v>
      </c>
      <c r="C18" s="11"/>
      <c r="E18" s="11"/>
      <c r="F18" s="12"/>
      <c r="G18" s="12"/>
      <c r="H18" s="11"/>
      <c r="I18" s="12" t="s">
        <v>24</v>
      </c>
      <c r="J18" s="12">
        <v>286</v>
      </c>
    </row>
    <row r="19" spans="1:10" x14ac:dyDescent="0.3">
      <c r="A19" s="12" t="s">
        <v>14</v>
      </c>
      <c r="B19" s="13">
        <v>1300</v>
      </c>
      <c r="C19" s="11"/>
      <c r="E19" s="11"/>
      <c r="F19" s="12"/>
      <c r="G19" s="12"/>
      <c r="H19" s="11"/>
      <c r="I19" s="12" t="s">
        <v>25</v>
      </c>
      <c r="J19" s="12">
        <v>348</v>
      </c>
    </row>
    <row r="20" spans="1:10" x14ac:dyDescent="0.3">
      <c r="A20" s="12" t="s">
        <v>36</v>
      </c>
      <c r="B20" s="16">
        <v>664.18</v>
      </c>
      <c r="C20" s="17" t="s">
        <v>23</v>
      </c>
      <c r="E20" s="11"/>
      <c r="F20" s="12"/>
      <c r="G20" s="12"/>
      <c r="H20" s="11"/>
      <c r="I20" s="12" t="s">
        <v>26</v>
      </c>
      <c r="J20" s="12">
        <v>40</v>
      </c>
    </row>
    <row r="21" spans="1:10" x14ac:dyDescent="0.3">
      <c r="A21" s="12" t="s">
        <v>15</v>
      </c>
      <c r="B21" s="13">
        <v>20</v>
      </c>
      <c r="C21" s="11"/>
      <c r="E21" s="11"/>
      <c r="F21" s="12"/>
      <c r="G21" s="12"/>
      <c r="H21" s="11"/>
      <c r="I21" s="12" t="s">
        <v>27</v>
      </c>
      <c r="J21" s="12">
        <v>268</v>
      </c>
    </row>
    <row r="22" spans="1:10" x14ac:dyDescent="0.3">
      <c r="A22" s="12" t="s">
        <v>16</v>
      </c>
      <c r="B22" s="13"/>
      <c r="C22" s="11"/>
      <c r="E22" s="11"/>
      <c r="F22" s="12"/>
      <c r="G22" s="12"/>
      <c r="H22" s="11"/>
      <c r="I22" s="17" t="s">
        <v>28</v>
      </c>
    </row>
    <row r="23" spans="1:10" x14ac:dyDescent="0.3">
      <c r="A23" s="12" t="s">
        <v>17</v>
      </c>
      <c r="B23" s="12"/>
      <c r="C23" s="11"/>
      <c r="E23" s="11"/>
      <c r="F23" s="12"/>
      <c r="G23" s="12"/>
      <c r="H23" s="11"/>
      <c r="I23" s="17" t="s">
        <v>33</v>
      </c>
    </row>
    <row r="24" spans="1:10" x14ac:dyDescent="0.3">
      <c r="A24" s="12" t="s">
        <v>18</v>
      </c>
      <c r="B24" s="16">
        <f>10*20</f>
        <v>200</v>
      </c>
      <c r="C24" s="17" t="s">
        <v>23</v>
      </c>
      <c r="E24" s="11"/>
      <c r="F24" s="12"/>
      <c r="G24" s="12"/>
      <c r="H24" s="11"/>
      <c r="I24" s="17" t="s">
        <v>34</v>
      </c>
    </row>
    <row r="25" spans="1:10" x14ac:dyDescent="0.3">
      <c r="A25" s="12" t="s">
        <v>19</v>
      </c>
      <c r="B25" s="16">
        <f>J26*0.54</f>
        <v>508.68</v>
      </c>
      <c r="C25" s="17" t="s">
        <v>23</v>
      </c>
      <c r="E25" s="11"/>
      <c r="F25" s="12"/>
      <c r="G25" s="12"/>
      <c r="H25" s="11"/>
      <c r="I25" s="17" t="s">
        <v>35</v>
      </c>
    </row>
    <row r="26" spans="1:10" x14ac:dyDescent="0.3">
      <c r="A26" s="12" t="s">
        <v>20</v>
      </c>
      <c r="B26" s="13">
        <f>SUM(B16:B25)</f>
        <v>6465.8600000000006</v>
      </c>
      <c r="C26" s="11"/>
      <c r="E26" s="11"/>
      <c r="F26" s="12"/>
      <c r="G26" s="12"/>
      <c r="H26" s="11"/>
      <c r="I26" s="12" t="s">
        <v>20</v>
      </c>
      <c r="J26" s="12">
        <f>SUM(J18:J25)</f>
        <v>942</v>
      </c>
    </row>
    <row r="27" spans="1:10" x14ac:dyDescent="0.3">
      <c r="A27" s="12"/>
      <c r="B27" s="12"/>
      <c r="C27" s="11"/>
      <c r="E27" s="11"/>
      <c r="F27" s="12"/>
      <c r="G27" s="12"/>
      <c r="H27" s="11"/>
      <c r="I27" s="12"/>
    </row>
    <row r="28" spans="1:10" x14ac:dyDescent="0.3">
      <c r="A28" s="12"/>
      <c r="B28" s="12"/>
      <c r="C28" s="11"/>
      <c r="E28" s="11"/>
      <c r="F28" s="12"/>
      <c r="G28" s="12"/>
      <c r="H28" s="11"/>
      <c r="I28" s="12"/>
    </row>
    <row r="29" spans="1:10" x14ac:dyDescent="0.3">
      <c r="A29" s="20">
        <v>3000</v>
      </c>
      <c r="B29" s="20">
        <f>SUM(B17:B25)</f>
        <v>3465.8599999999997</v>
      </c>
      <c r="C29" s="18">
        <v>30</v>
      </c>
      <c r="D29" s="18">
        <v>50</v>
      </c>
      <c r="E29" s="18">
        <v>0</v>
      </c>
      <c r="F29" s="20">
        <v>0</v>
      </c>
      <c r="G29" s="18">
        <v>40</v>
      </c>
      <c r="H29" s="20">
        <f>(A29+B29+(C29*D29)+E29+F29)/G29</f>
        <v>199.1465</v>
      </c>
      <c r="I29" s="18" t="s">
        <v>22</v>
      </c>
    </row>
    <row r="30" spans="1:10" x14ac:dyDescent="0.3">
      <c r="A30" s="21" t="s">
        <v>13</v>
      </c>
      <c r="B30" s="21" t="s">
        <v>11</v>
      </c>
      <c r="C30" s="21" t="s">
        <v>39</v>
      </c>
      <c r="D30" s="21" t="s">
        <v>39</v>
      </c>
    </row>
    <row r="31" spans="1:10" x14ac:dyDescent="0.3">
      <c r="A31" s="21"/>
      <c r="B31" s="21"/>
      <c r="C31" s="21" t="s">
        <v>41</v>
      </c>
      <c r="D31" s="21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8" zoomScale="124" zoomScaleNormal="124" workbookViewId="0">
      <selection activeCell="B23" sqref="A23:B23"/>
    </sheetView>
  </sheetViews>
  <sheetFormatPr defaultRowHeight="15.6" x14ac:dyDescent="0.3"/>
  <cols>
    <col min="1" max="1" width="12.69921875" bestFit="1" customWidth="1"/>
    <col min="2" max="2" width="12.09765625" customWidth="1"/>
    <col min="6" max="6" width="11.3984375" customWidth="1"/>
    <col min="7" max="7" width="12.5" bestFit="1" customWidth="1"/>
    <col min="9" max="9" width="17.09765625" bestFit="1" customWidth="1"/>
    <col min="10" max="10" width="10.19921875" bestFit="1" customWidth="1"/>
    <col min="11" max="11" width="12.19921875" bestFit="1" customWidth="1"/>
    <col min="13" max="13" width="10.8984375" customWidth="1"/>
  </cols>
  <sheetData>
    <row r="1" spans="1:13" x14ac:dyDescent="0.3">
      <c r="A1" s="2" t="s">
        <v>0</v>
      </c>
      <c r="B1" s="2" t="s">
        <v>1</v>
      </c>
      <c r="C1" s="2" t="s">
        <v>2</v>
      </c>
      <c r="D1" s="2"/>
      <c r="E1" s="2"/>
      <c r="F1" s="2"/>
      <c r="G1" s="2"/>
      <c r="H1" s="2"/>
      <c r="I1" s="2"/>
      <c r="J1" s="2"/>
      <c r="K1" s="2"/>
    </row>
    <row r="2" spans="1:13" x14ac:dyDescent="0.3">
      <c r="C2" t="s">
        <v>47</v>
      </c>
      <c r="E2" t="s">
        <v>46</v>
      </c>
      <c r="G2" s="21" t="s">
        <v>44</v>
      </c>
      <c r="H2" s="21"/>
      <c r="I2" s="21" t="s">
        <v>45</v>
      </c>
      <c r="J2" s="21"/>
      <c r="K2" s="21" t="s">
        <v>50</v>
      </c>
      <c r="M2" s="2" t="s">
        <v>4</v>
      </c>
    </row>
    <row r="3" spans="1:13" x14ac:dyDescent="0.3">
      <c r="A3" s="4" t="s">
        <v>3</v>
      </c>
      <c r="B3">
        <v>12</v>
      </c>
      <c r="C3" s="1">
        <v>200</v>
      </c>
      <c r="D3">
        <v>1</v>
      </c>
      <c r="E3" s="1">
        <v>100</v>
      </c>
      <c r="F3">
        <v>0</v>
      </c>
      <c r="G3" s="1">
        <v>150</v>
      </c>
      <c r="H3">
        <v>1</v>
      </c>
      <c r="I3" s="1">
        <v>50</v>
      </c>
      <c r="J3">
        <v>1</v>
      </c>
      <c r="K3" s="1">
        <v>220</v>
      </c>
      <c r="M3" s="1">
        <f>(B3*C3)+(D3*E3)+(F3*G3)+(H3*I3)+(J3*K3)</f>
        <v>2770</v>
      </c>
    </row>
    <row r="5" spans="1:13" x14ac:dyDescent="0.3">
      <c r="A5" s="4" t="s">
        <v>5</v>
      </c>
      <c r="F5" s="3">
        <f>SUM(B6:B12)</f>
        <v>3715</v>
      </c>
    </row>
    <row r="6" spans="1:13" x14ac:dyDescent="0.3">
      <c r="A6" t="s">
        <v>6</v>
      </c>
      <c r="B6" s="1">
        <v>350</v>
      </c>
    </row>
    <row r="7" spans="1:13" x14ac:dyDescent="0.3">
      <c r="A7" s="22" t="s">
        <v>48</v>
      </c>
      <c r="B7" s="1">
        <v>350</v>
      </c>
    </row>
    <row r="8" spans="1:13" x14ac:dyDescent="0.3">
      <c r="A8" s="22" t="s">
        <v>49</v>
      </c>
      <c r="B8" s="1">
        <v>350</v>
      </c>
    </row>
    <row r="9" spans="1:13" x14ac:dyDescent="0.3">
      <c r="A9" t="s">
        <v>7</v>
      </c>
      <c r="B9" s="1">
        <v>350</v>
      </c>
    </row>
    <row r="10" spans="1:13" x14ac:dyDescent="0.3">
      <c r="A10" t="s">
        <v>8</v>
      </c>
      <c r="B10" s="1">
        <v>1615</v>
      </c>
    </row>
    <row r="11" spans="1:13" x14ac:dyDescent="0.3">
      <c r="A11" t="s">
        <v>9</v>
      </c>
      <c r="B11" s="1">
        <v>350</v>
      </c>
    </row>
    <row r="12" spans="1:13" x14ac:dyDescent="0.3">
      <c r="A12" t="s">
        <v>10</v>
      </c>
      <c r="B12" s="1">
        <v>350</v>
      </c>
    </row>
    <row r="13" spans="1:13" x14ac:dyDescent="0.3">
      <c r="B13" s="1"/>
      <c r="F13" s="3">
        <f>SUM(F5+M3)</f>
        <v>6485</v>
      </c>
      <c r="G13" t="s">
        <v>21</v>
      </c>
    </row>
    <row r="14" spans="1:13" x14ac:dyDescent="0.3">
      <c r="B14" s="1"/>
    </row>
    <row r="15" spans="1:13" x14ac:dyDescent="0.3">
      <c r="A15" t="s">
        <v>11</v>
      </c>
      <c r="B15" s="1"/>
    </row>
    <row r="16" spans="1:13" x14ac:dyDescent="0.3">
      <c r="A16" t="s">
        <v>38</v>
      </c>
      <c r="B16" s="1">
        <v>0</v>
      </c>
    </row>
    <row r="17" spans="1:10" x14ac:dyDescent="0.3">
      <c r="A17" t="s">
        <v>43</v>
      </c>
      <c r="B17" s="1">
        <v>500</v>
      </c>
    </row>
    <row r="18" spans="1:10" x14ac:dyDescent="0.3">
      <c r="A18" t="s">
        <v>12</v>
      </c>
      <c r="B18" s="1">
        <v>773</v>
      </c>
    </row>
    <row r="19" spans="1:10" x14ac:dyDescent="0.3">
      <c r="A19" t="s">
        <v>13</v>
      </c>
      <c r="B19" s="1">
        <v>3000</v>
      </c>
      <c r="I19" t="s">
        <v>24</v>
      </c>
      <c r="J19">
        <v>286</v>
      </c>
    </row>
    <row r="20" spans="1:10" x14ac:dyDescent="0.3">
      <c r="A20" t="s">
        <v>14</v>
      </c>
      <c r="B20" s="1">
        <v>1300</v>
      </c>
      <c r="I20" t="s">
        <v>25</v>
      </c>
      <c r="J20">
        <v>348</v>
      </c>
    </row>
    <row r="21" spans="1:10" x14ac:dyDescent="0.3">
      <c r="A21" t="s">
        <v>36</v>
      </c>
      <c r="B21" s="8">
        <v>664.18</v>
      </c>
      <c r="C21" s="7" t="s">
        <v>23</v>
      </c>
      <c r="I21" t="s">
        <v>26</v>
      </c>
      <c r="J21">
        <v>40</v>
      </c>
    </row>
    <row r="22" spans="1:10" x14ac:dyDescent="0.3">
      <c r="A22" t="s">
        <v>15</v>
      </c>
      <c r="B22" s="1">
        <v>20</v>
      </c>
      <c r="I22" t="s">
        <v>27</v>
      </c>
      <c r="J22">
        <v>268</v>
      </c>
    </row>
    <row r="23" spans="1:10" x14ac:dyDescent="0.3">
      <c r="A23" t="s">
        <v>16</v>
      </c>
      <c r="B23" s="1">
        <v>0</v>
      </c>
      <c r="I23" s="7" t="s">
        <v>28</v>
      </c>
      <c r="J23" s="21">
        <v>0</v>
      </c>
    </row>
    <row r="24" spans="1:10" x14ac:dyDescent="0.3">
      <c r="A24" s="21" t="s">
        <v>17</v>
      </c>
      <c r="B24" s="1">
        <v>94.68</v>
      </c>
      <c r="I24" s="7" t="s">
        <v>33</v>
      </c>
      <c r="J24" s="21">
        <v>0</v>
      </c>
    </row>
    <row r="25" spans="1:10" x14ac:dyDescent="0.3">
      <c r="A25" t="s">
        <v>18</v>
      </c>
      <c r="B25" s="8">
        <f>10*20</f>
        <v>200</v>
      </c>
      <c r="C25" s="7" t="s">
        <v>23</v>
      </c>
      <c r="D25" t="s">
        <v>42</v>
      </c>
      <c r="I25" s="7" t="s">
        <v>34</v>
      </c>
      <c r="J25" s="21">
        <v>0</v>
      </c>
    </row>
    <row r="26" spans="1:10" x14ac:dyDescent="0.3">
      <c r="A26" t="s">
        <v>19</v>
      </c>
      <c r="B26" s="8">
        <f>J27*0.54</f>
        <v>734.40000000000009</v>
      </c>
      <c r="C26" s="7" t="s">
        <v>23</v>
      </c>
      <c r="I26" s="7" t="s">
        <v>35</v>
      </c>
      <c r="J26" s="21">
        <v>418</v>
      </c>
    </row>
    <row r="27" spans="1:10" x14ac:dyDescent="0.3">
      <c r="A27" t="s">
        <v>20</v>
      </c>
      <c r="B27" s="1">
        <f>SUM(B16:B26)</f>
        <v>7286.26</v>
      </c>
      <c r="I27" t="s">
        <v>20</v>
      </c>
      <c r="J27">
        <f>SUM(J19:J26)</f>
        <v>1360</v>
      </c>
    </row>
    <row r="29" spans="1:10" x14ac:dyDescent="0.3">
      <c r="A29" s="1">
        <v>3000</v>
      </c>
      <c r="B29" s="1">
        <v>2073</v>
      </c>
      <c r="C29">
        <v>30</v>
      </c>
      <c r="D29">
        <v>50</v>
      </c>
      <c r="E29">
        <v>0</v>
      </c>
      <c r="F29" s="5">
        <v>0</v>
      </c>
      <c r="G29">
        <v>33</v>
      </c>
      <c r="H29" s="6">
        <f>(A29+B29+(C29*D29)+E29+F29)/G29</f>
        <v>199.18181818181819</v>
      </c>
      <c r="I29" t="s">
        <v>22</v>
      </c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B10" zoomScale="124" zoomScaleNormal="124" workbookViewId="0">
      <selection activeCell="J12" sqref="J12:K15"/>
    </sheetView>
  </sheetViews>
  <sheetFormatPr defaultRowHeight="15.6" x14ac:dyDescent="0.3"/>
  <cols>
    <col min="1" max="1" width="12.69921875" bestFit="1" customWidth="1"/>
    <col min="2" max="2" width="12.19921875" customWidth="1"/>
    <col min="6" max="6" width="10.5" bestFit="1" customWidth="1"/>
    <col min="7" max="7" width="12.5" bestFit="1" customWidth="1"/>
    <col min="9" max="9" width="17.09765625" bestFit="1" customWidth="1"/>
    <col min="10" max="10" width="10.19921875" bestFit="1" customWidth="1"/>
    <col min="11" max="11" width="12.19921875" bestFit="1" customWidth="1"/>
    <col min="13" max="13" width="10.5" bestFit="1" customWidth="1"/>
  </cols>
  <sheetData>
    <row r="1" spans="1:13" x14ac:dyDescent="0.3">
      <c r="A1" s="2" t="s">
        <v>0</v>
      </c>
      <c r="B1" s="2" t="s">
        <v>1</v>
      </c>
      <c r="C1" s="2" t="s">
        <v>2</v>
      </c>
      <c r="D1" s="2"/>
      <c r="E1" s="2"/>
      <c r="F1" s="2"/>
      <c r="G1" s="2"/>
      <c r="H1" s="2"/>
      <c r="I1" s="2"/>
      <c r="J1" s="2"/>
      <c r="K1" s="2"/>
    </row>
    <row r="2" spans="1:13" x14ac:dyDescent="0.3">
      <c r="C2" t="s">
        <v>47</v>
      </c>
      <c r="E2" t="s">
        <v>46</v>
      </c>
      <c r="G2" s="21" t="s">
        <v>44</v>
      </c>
      <c r="H2" s="21"/>
      <c r="I2" s="21" t="s">
        <v>45</v>
      </c>
      <c r="J2" s="21"/>
      <c r="K2" s="21" t="s">
        <v>50</v>
      </c>
      <c r="M2" s="2" t="s">
        <v>4</v>
      </c>
    </row>
    <row r="3" spans="1:13" x14ac:dyDescent="0.3">
      <c r="A3" s="4" t="s">
        <v>3</v>
      </c>
      <c r="B3">
        <v>19</v>
      </c>
      <c r="C3" s="1">
        <v>200</v>
      </c>
      <c r="D3">
        <v>1</v>
      </c>
      <c r="E3" s="1">
        <v>100</v>
      </c>
      <c r="F3">
        <v>4</v>
      </c>
      <c r="G3" s="1">
        <v>150</v>
      </c>
      <c r="H3">
        <v>1</v>
      </c>
      <c r="I3" s="1">
        <v>50</v>
      </c>
      <c r="J3">
        <v>1</v>
      </c>
      <c r="K3" s="1">
        <v>220</v>
      </c>
      <c r="M3" s="1">
        <f>(B3*C3)+(D3*E3)+(F3*G3)+(H3*I3)+(J3*K3)</f>
        <v>4770</v>
      </c>
    </row>
    <row r="5" spans="1:13" x14ac:dyDescent="0.3">
      <c r="A5" s="4" t="s">
        <v>5</v>
      </c>
      <c r="F5" s="3">
        <f>SUM(B6:B12)</f>
        <v>3715</v>
      </c>
    </row>
    <row r="6" spans="1:13" x14ac:dyDescent="0.3">
      <c r="A6" t="s">
        <v>6</v>
      </c>
      <c r="B6" s="1">
        <v>350</v>
      </c>
    </row>
    <row r="7" spans="1:13" x14ac:dyDescent="0.3">
      <c r="A7" s="22" t="s">
        <v>48</v>
      </c>
      <c r="B7" s="1">
        <v>350</v>
      </c>
    </row>
    <row r="8" spans="1:13" x14ac:dyDescent="0.3">
      <c r="A8" s="22" t="s">
        <v>49</v>
      </c>
      <c r="B8" s="1">
        <v>350</v>
      </c>
    </row>
    <row r="9" spans="1:13" x14ac:dyDescent="0.3">
      <c r="A9" t="s">
        <v>7</v>
      </c>
      <c r="B9" s="1">
        <v>350</v>
      </c>
    </row>
    <row r="10" spans="1:13" x14ac:dyDescent="0.3">
      <c r="A10" t="s">
        <v>8</v>
      </c>
      <c r="B10" s="1">
        <v>1615</v>
      </c>
    </row>
    <row r="11" spans="1:13" x14ac:dyDescent="0.3">
      <c r="A11" t="s">
        <v>9</v>
      </c>
      <c r="B11" s="1">
        <v>350</v>
      </c>
    </row>
    <row r="12" spans="1:13" x14ac:dyDescent="0.3">
      <c r="A12" t="s">
        <v>10</v>
      </c>
      <c r="B12" s="1">
        <v>350</v>
      </c>
    </row>
    <row r="13" spans="1:13" x14ac:dyDescent="0.3">
      <c r="B13" s="1"/>
      <c r="F13" s="3">
        <f>SUM(F5+M3)</f>
        <v>8485</v>
      </c>
      <c r="G13" t="s">
        <v>21</v>
      </c>
    </row>
    <row r="14" spans="1:13" x14ac:dyDescent="0.3">
      <c r="B14" s="1"/>
    </row>
    <row r="15" spans="1:13" x14ac:dyDescent="0.3">
      <c r="A15" t="s">
        <v>11</v>
      </c>
      <c r="B15" s="1"/>
    </row>
    <row r="16" spans="1:13" x14ac:dyDescent="0.3">
      <c r="A16" s="21" t="s">
        <v>38</v>
      </c>
      <c r="B16" s="1">
        <v>1073.5999999999999</v>
      </c>
    </row>
    <row r="17" spans="1:10" x14ac:dyDescent="0.3">
      <c r="A17" t="s">
        <v>43</v>
      </c>
      <c r="B17" s="1">
        <v>500</v>
      </c>
    </row>
    <row r="18" spans="1:10" x14ac:dyDescent="0.3">
      <c r="A18" t="s">
        <v>12</v>
      </c>
      <c r="B18" s="1">
        <v>773</v>
      </c>
    </row>
    <row r="19" spans="1:10" x14ac:dyDescent="0.3">
      <c r="A19" t="s">
        <v>13</v>
      </c>
      <c r="B19" s="1">
        <v>5000</v>
      </c>
      <c r="I19" t="s">
        <v>24</v>
      </c>
      <c r="J19">
        <v>286</v>
      </c>
    </row>
    <row r="20" spans="1:10" x14ac:dyDescent="0.3">
      <c r="A20" t="s">
        <v>14</v>
      </c>
      <c r="B20" s="1">
        <v>1300</v>
      </c>
      <c r="I20" t="s">
        <v>25</v>
      </c>
      <c r="J20">
        <v>348</v>
      </c>
    </row>
    <row r="21" spans="1:10" x14ac:dyDescent="0.3">
      <c r="A21" t="s">
        <v>36</v>
      </c>
      <c r="B21" s="8">
        <v>664.18</v>
      </c>
      <c r="C21" s="7" t="s">
        <v>23</v>
      </c>
      <c r="I21" t="s">
        <v>26</v>
      </c>
      <c r="J21">
        <v>40</v>
      </c>
    </row>
    <row r="22" spans="1:10" x14ac:dyDescent="0.3">
      <c r="A22" s="21" t="s">
        <v>52</v>
      </c>
      <c r="B22" s="8">
        <v>30</v>
      </c>
      <c r="C22" s="7"/>
    </row>
    <row r="23" spans="1:10" x14ac:dyDescent="0.3">
      <c r="A23" t="s">
        <v>15</v>
      </c>
      <c r="B23" s="1">
        <v>20</v>
      </c>
      <c r="I23" t="s">
        <v>27</v>
      </c>
      <c r="J23">
        <v>268</v>
      </c>
    </row>
    <row r="24" spans="1:10" x14ac:dyDescent="0.3">
      <c r="A24" s="21" t="s">
        <v>51</v>
      </c>
      <c r="B24" s="1">
        <v>30</v>
      </c>
      <c r="I24" s="7" t="s">
        <v>28</v>
      </c>
      <c r="J24" s="21">
        <v>0</v>
      </c>
    </row>
    <row r="25" spans="1:10" x14ac:dyDescent="0.3">
      <c r="A25" t="s">
        <v>16</v>
      </c>
      <c r="B25" s="1">
        <v>0</v>
      </c>
      <c r="I25" s="7" t="s">
        <v>33</v>
      </c>
      <c r="J25" s="21">
        <v>0</v>
      </c>
    </row>
    <row r="26" spans="1:10" x14ac:dyDescent="0.3">
      <c r="A26" s="21" t="s">
        <v>17</v>
      </c>
      <c r="B26" s="1">
        <v>94.68</v>
      </c>
      <c r="C26" s="7" t="s">
        <v>23</v>
      </c>
      <c r="D26" t="s">
        <v>42</v>
      </c>
      <c r="I26" s="7" t="s">
        <v>34</v>
      </c>
      <c r="J26" s="21">
        <v>0</v>
      </c>
    </row>
    <row r="27" spans="1:10" x14ac:dyDescent="0.3">
      <c r="A27" t="s">
        <v>18</v>
      </c>
      <c r="B27" s="8">
        <f>10*20</f>
        <v>200</v>
      </c>
      <c r="C27" s="7" t="s">
        <v>23</v>
      </c>
      <c r="I27" s="7" t="s">
        <v>35</v>
      </c>
      <c r="J27" s="21">
        <v>418</v>
      </c>
    </row>
    <row r="28" spans="1:10" x14ac:dyDescent="0.3">
      <c r="A28" t="s">
        <v>19</v>
      </c>
      <c r="B28" s="8">
        <f>J28*0.54</f>
        <v>734.40000000000009</v>
      </c>
      <c r="I28" t="s">
        <v>20</v>
      </c>
      <c r="J28">
        <f>SUM(J19:J27)</f>
        <v>1360</v>
      </c>
    </row>
    <row r="29" spans="1:10" x14ac:dyDescent="0.3">
      <c r="A29" t="s">
        <v>20</v>
      </c>
      <c r="B29" s="1">
        <f>SUM(B16:B28)</f>
        <v>10419.86</v>
      </c>
    </row>
    <row r="31" spans="1:10" x14ac:dyDescent="0.3">
      <c r="A31" s="1">
        <v>3000</v>
      </c>
      <c r="B31" s="1">
        <v>7390</v>
      </c>
      <c r="C31">
        <v>30</v>
      </c>
      <c r="D31">
        <v>50</v>
      </c>
      <c r="E31">
        <v>0</v>
      </c>
      <c r="F31" s="5">
        <v>0</v>
      </c>
      <c r="G31">
        <v>60</v>
      </c>
      <c r="H31" s="6">
        <f>(A31+B31+(C31*D31)+E31+F31)/G31</f>
        <v>198.16666666666666</v>
      </c>
      <c r="I31" t="s">
        <v>22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124" zoomScaleNormal="124" workbookViewId="0">
      <selection activeCell="F2" sqref="F2"/>
    </sheetView>
  </sheetViews>
  <sheetFormatPr defaultRowHeight="15.6" x14ac:dyDescent="0.3"/>
  <cols>
    <col min="1" max="1" width="15.3984375" bestFit="1" customWidth="1"/>
    <col min="2" max="2" width="12.19921875" customWidth="1"/>
    <col min="6" max="6" width="11.59765625" bestFit="1" customWidth="1"/>
    <col min="7" max="7" width="12.5" bestFit="1" customWidth="1"/>
    <col min="9" max="9" width="17.09765625" bestFit="1" customWidth="1"/>
    <col min="10" max="10" width="10.19921875" bestFit="1" customWidth="1"/>
    <col min="11" max="11" width="12.19921875" bestFit="1" customWidth="1"/>
    <col min="13" max="13" width="10.5" bestFit="1" customWidth="1"/>
  </cols>
  <sheetData>
    <row r="1" spans="1:13" x14ac:dyDescent="0.3">
      <c r="A1" s="2" t="s">
        <v>0</v>
      </c>
      <c r="B1" s="2" t="s">
        <v>1</v>
      </c>
      <c r="C1" s="2" t="s">
        <v>2</v>
      </c>
      <c r="D1" s="2"/>
      <c r="E1" s="2"/>
      <c r="F1" s="2"/>
      <c r="G1" s="2"/>
      <c r="H1" s="2"/>
      <c r="I1" s="2"/>
      <c r="J1" s="2"/>
      <c r="K1" s="2"/>
    </row>
    <row r="2" spans="1:13" x14ac:dyDescent="0.3">
      <c r="B2" s="23"/>
      <c r="C2" t="s">
        <v>47</v>
      </c>
      <c r="E2" t="s">
        <v>46</v>
      </c>
      <c r="F2" s="23"/>
      <c r="G2" s="23" t="s">
        <v>44</v>
      </c>
      <c r="H2" s="23"/>
      <c r="I2" s="23" t="s">
        <v>45</v>
      </c>
      <c r="J2" s="23"/>
      <c r="K2" s="23" t="s">
        <v>50</v>
      </c>
      <c r="M2" s="25" t="s">
        <v>4</v>
      </c>
    </row>
    <row r="3" spans="1:13" x14ac:dyDescent="0.3">
      <c r="A3" s="4" t="s">
        <v>3</v>
      </c>
      <c r="B3" s="21">
        <v>23</v>
      </c>
      <c r="C3" s="1">
        <v>200</v>
      </c>
      <c r="D3">
        <v>1</v>
      </c>
      <c r="E3" s="1">
        <v>100</v>
      </c>
      <c r="F3" s="21">
        <v>7</v>
      </c>
      <c r="G3" s="1">
        <v>150</v>
      </c>
      <c r="H3">
        <v>4</v>
      </c>
      <c r="I3" s="1">
        <v>50</v>
      </c>
      <c r="J3">
        <v>1</v>
      </c>
      <c r="K3" s="1">
        <v>220</v>
      </c>
      <c r="M3" s="1">
        <f>(B3*C3)+(D3*E3)+(F3*G3)+(H3*I3)+(J3*K3)+(J4*K4)</f>
        <v>6415</v>
      </c>
    </row>
    <row r="4" spans="1:13" x14ac:dyDescent="0.3">
      <c r="J4" s="21">
        <v>1</v>
      </c>
      <c r="K4" s="1">
        <v>245</v>
      </c>
    </row>
    <row r="5" spans="1:13" x14ac:dyDescent="0.3">
      <c r="A5" s="4" t="s">
        <v>5</v>
      </c>
      <c r="F5" s="3">
        <f>SUM(B6:B12)</f>
        <v>3715</v>
      </c>
    </row>
    <row r="6" spans="1:13" x14ac:dyDescent="0.3">
      <c r="A6" t="s">
        <v>6</v>
      </c>
      <c r="B6" s="1">
        <v>350</v>
      </c>
    </row>
    <row r="7" spans="1:13" x14ac:dyDescent="0.3">
      <c r="A7" s="24" t="s">
        <v>48</v>
      </c>
      <c r="B7" s="1">
        <v>350</v>
      </c>
    </row>
    <row r="8" spans="1:13" x14ac:dyDescent="0.3">
      <c r="A8" s="24" t="s">
        <v>49</v>
      </c>
      <c r="B8" s="1">
        <v>350</v>
      </c>
    </row>
    <row r="9" spans="1:13" x14ac:dyDescent="0.3">
      <c r="A9" t="s">
        <v>7</v>
      </c>
      <c r="B9" s="1">
        <v>350</v>
      </c>
    </row>
    <row r="10" spans="1:13" x14ac:dyDescent="0.3">
      <c r="A10" t="s">
        <v>8</v>
      </c>
      <c r="B10" s="1">
        <v>1615</v>
      </c>
    </row>
    <row r="11" spans="1:13" x14ac:dyDescent="0.3">
      <c r="A11" t="s">
        <v>9</v>
      </c>
      <c r="B11" s="1">
        <v>350</v>
      </c>
    </row>
    <row r="12" spans="1:13" x14ac:dyDescent="0.3">
      <c r="A12" t="s">
        <v>10</v>
      </c>
      <c r="B12" s="1">
        <v>350</v>
      </c>
    </row>
    <row r="13" spans="1:13" x14ac:dyDescent="0.3">
      <c r="B13" s="1"/>
      <c r="F13" s="3">
        <f>SUM(F5+M3)</f>
        <v>10130</v>
      </c>
      <c r="G13" s="21" t="s">
        <v>21</v>
      </c>
    </row>
    <row r="14" spans="1:13" x14ac:dyDescent="0.3">
      <c r="B14" s="1"/>
    </row>
    <row r="15" spans="1:13" x14ac:dyDescent="0.3">
      <c r="A15" t="s">
        <v>11</v>
      </c>
      <c r="B15" s="1"/>
    </row>
    <row r="16" spans="1:13" x14ac:dyDescent="0.3">
      <c r="A16" s="23" t="s">
        <v>38</v>
      </c>
      <c r="B16" s="1">
        <v>1073.5999999999999</v>
      </c>
      <c r="C16" t="s">
        <v>57</v>
      </c>
    </row>
    <row r="17" spans="1:10" x14ac:dyDescent="0.3">
      <c r="A17" s="23" t="s">
        <v>43</v>
      </c>
      <c r="B17" s="1">
        <v>500</v>
      </c>
    </row>
    <row r="18" spans="1:10" x14ac:dyDescent="0.3">
      <c r="A18" s="21" t="s">
        <v>12</v>
      </c>
      <c r="B18" s="1">
        <v>732.09</v>
      </c>
    </row>
    <row r="19" spans="1:10" x14ac:dyDescent="0.3">
      <c r="A19" s="23" t="s">
        <v>53</v>
      </c>
      <c r="B19" s="1">
        <v>4824</v>
      </c>
      <c r="I19" t="s">
        <v>24</v>
      </c>
      <c r="J19">
        <v>286</v>
      </c>
    </row>
    <row r="20" spans="1:10" x14ac:dyDescent="0.3">
      <c r="A20" s="21" t="s">
        <v>54</v>
      </c>
      <c r="B20" s="1">
        <v>1061.28</v>
      </c>
    </row>
    <row r="21" spans="1:10" x14ac:dyDescent="0.3">
      <c r="A21" s="21" t="s">
        <v>55</v>
      </c>
      <c r="B21" s="1">
        <v>0</v>
      </c>
    </row>
    <row r="22" spans="1:10" x14ac:dyDescent="0.3">
      <c r="A22" s="21" t="s">
        <v>14</v>
      </c>
      <c r="B22" s="1">
        <v>1244.54</v>
      </c>
      <c r="I22" t="s">
        <v>25</v>
      </c>
      <c r="J22">
        <v>348</v>
      </c>
    </row>
    <row r="23" spans="1:10" x14ac:dyDescent="0.3">
      <c r="A23" s="23" t="s">
        <v>36</v>
      </c>
      <c r="B23" s="8">
        <v>664.18</v>
      </c>
      <c r="C23" s="7" t="s">
        <v>23</v>
      </c>
      <c r="I23" t="s">
        <v>26</v>
      </c>
      <c r="J23">
        <v>40</v>
      </c>
    </row>
    <row r="24" spans="1:10" x14ac:dyDescent="0.3">
      <c r="A24" s="23" t="s">
        <v>52</v>
      </c>
      <c r="B24" s="8">
        <v>30</v>
      </c>
      <c r="C24" s="7"/>
    </row>
    <row r="25" spans="1:10" x14ac:dyDescent="0.3">
      <c r="A25" s="23" t="s">
        <v>15</v>
      </c>
      <c r="B25" s="1">
        <v>20</v>
      </c>
      <c r="I25" t="s">
        <v>27</v>
      </c>
      <c r="J25">
        <v>268</v>
      </c>
    </row>
    <row r="26" spans="1:10" x14ac:dyDescent="0.3">
      <c r="A26" s="23" t="s">
        <v>51</v>
      </c>
      <c r="B26" s="1">
        <v>40</v>
      </c>
      <c r="I26" s="7" t="s">
        <v>28</v>
      </c>
      <c r="J26" s="23">
        <v>0</v>
      </c>
    </row>
    <row r="27" spans="1:10" x14ac:dyDescent="0.3">
      <c r="A27" s="23" t="s">
        <v>16</v>
      </c>
      <c r="B27" s="1">
        <v>0</v>
      </c>
      <c r="I27" s="7" t="s">
        <v>33</v>
      </c>
      <c r="J27" s="23">
        <v>0</v>
      </c>
    </row>
    <row r="28" spans="1:10" x14ac:dyDescent="0.3">
      <c r="A28" s="23" t="s">
        <v>17</v>
      </c>
      <c r="B28" s="1">
        <v>94.68</v>
      </c>
      <c r="C28" s="7" t="s">
        <v>23</v>
      </c>
      <c r="I28" s="7" t="s">
        <v>34</v>
      </c>
      <c r="J28" s="23">
        <v>0</v>
      </c>
    </row>
    <row r="29" spans="1:10" x14ac:dyDescent="0.3">
      <c r="A29" s="21" t="s">
        <v>18</v>
      </c>
      <c r="B29" s="8">
        <v>250</v>
      </c>
      <c r="C29" s="7" t="s">
        <v>23</v>
      </c>
      <c r="D29" t="s">
        <v>56</v>
      </c>
      <c r="I29" s="7" t="s">
        <v>35</v>
      </c>
      <c r="J29" s="23">
        <v>418</v>
      </c>
    </row>
    <row r="30" spans="1:10" x14ac:dyDescent="0.3">
      <c r="A30" t="s">
        <v>19</v>
      </c>
      <c r="B30" s="8">
        <f>J30*0.54</f>
        <v>734.40000000000009</v>
      </c>
      <c r="I30" t="s">
        <v>20</v>
      </c>
      <c r="J30">
        <f>SUM(J19:J29)</f>
        <v>1360</v>
      </c>
    </row>
    <row r="31" spans="1:10" x14ac:dyDescent="0.3">
      <c r="A31" t="s">
        <v>20</v>
      </c>
      <c r="B31" s="1">
        <f>SUM(B16:B30)</f>
        <v>11268.77</v>
      </c>
    </row>
    <row r="33" spans="1:9" x14ac:dyDescent="0.3">
      <c r="A33" s="1">
        <v>3000</v>
      </c>
      <c r="B33" s="1">
        <v>7390</v>
      </c>
      <c r="C33">
        <v>30</v>
      </c>
      <c r="D33">
        <v>50</v>
      </c>
      <c r="E33">
        <v>0</v>
      </c>
      <c r="F33" s="5">
        <v>0</v>
      </c>
      <c r="G33">
        <v>60</v>
      </c>
      <c r="H33" s="6">
        <f>(A33+B33+(C33*D33)+E33+F33)/G33</f>
        <v>198.16666666666666</v>
      </c>
      <c r="I33" t="s">
        <v>22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Original</vt:lpstr>
      <vt:lpstr>Updated 10102016</vt:lpstr>
      <vt:lpstr>Fran's Update 10112016</vt:lpstr>
      <vt:lpstr>Updated 10162016</vt:lpstr>
      <vt:lpstr>Updated 10232016</vt:lpstr>
      <vt:lpstr>Updated 11062016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Klepitsch</dc:creator>
  <cp:lastModifiedBy>Klepitsch, Heather A.</cp:lastModifiedBy>
  <dcterms:created xsi:type="dcterms:W3CDTF">2016-10-10T23:54:22Z</dcterms:created>
  <dcterms:modified xsi:type="dcterms:W3CDTF">2016-11-07T14:19:06Z</dcterms:modified>
</cp:coreProperties>
</file>